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eur de frais LEED" sheetId="1" r:id="rId4"/>
  </sheets>
  <definedNames>
    <definedName localSheetId="0" name="Z_30AEA2FF_F128_456B_B017_40DD7AB343B6_.wvu.PrintArea">'Calculateur de frais LEED'!$C$1:$J$32</definedName>
    <definedName localSheetId="0" name="Z_9805560F_1975_4E7D_AEC8_4744C52244F1_.wvu.PrintArea">'Calculateur de frais LEED'!$C$1:$J$32</definedName>
  </definedNames>
  <calcPr/>
  <extLst>
    <ext uri="GoogleSheetsCustomDataVersion1">
      <go:sheetsCustomData xmlns:go="http://customooxmlschemas.google.com/" r:id="rId5" roundtripDataSignature="AMtx7mgykbTWKX/ij8ouXBJUIN4pE+epPA=="/>
    </ext>
  </extLst>
</workbook>
</file>

<file path=xl/comments1.xml><?xml version="1.0" encoding="utf-8"?>
<comments xmlns:r="http://schemas.openxmlformats.org/officeDocument/2006/relationships" xmlns="http://schemas.openxmlformats.org/spreadsheetml/2006/main">
  <authors>
    <author/>
  </authors>
  <commentList>
    <comment authorId="0" ref="E9">
      <text>
        <t xml:space="preserve">======
ID#AAAAPU-Vyro
GBCE    (2021-09-30 07:01:33)
Veuillez saisir le système d'évaluation. Pour plus d'information sur quel système choisir, visitez le site : www.greendesignconsulting.com
------
ID#AAAAPU-Vyrs
Marine Cadier    (2021-09-30 07:09:12)
Please enter the rating system. For more information on which system to choose, visit: www.greendesignconsulting.com</t>
      </text>
    </comment>
    <comment authorId="0" ref="E11">
      <text>
        <t xml:space="preserve">======
ID#AAAAPU-Vyrk
GBCE    (2021-09-30 07:01:33)
Cela permet d'obtenir une évaluation prélimaire de la certification du projet. Cela donne aussi droit de communiquer sur l'engagement LEED du projet afin d'attirer de futurs investisseurs et utilisateurs.
------
ID#AAAAPU-Vyrw
Marine Cadier    (2021-09-30 07:09:51)
This allows a preliminary assessment of the certification of the project to be obtained. This also gives the right to communicate on the LEED commitment of the project in order to attract future investors and users.</t>
      </text>
    </comment>
    <comment authorId="0" ref="E10">
      <text>
        <t xml:space="preserve">======
ID#AAAAPU-Vyrg
GBCE    (2021-09-30 07:01:33)
Veuillez saisir la surface du bâtiment
------
ID#AAAAPU-Vyr0
Marine Cadier    (2021-09-30 07:10:10)
Please enter the building area</t>
      </text>
    </comment>
  </commentList>
  <extLst>
    <ext uri="GoogleSheetsCustomDataVersion1">
      <go:sheetsCustomData xmlns:go="http://customooxmlschemas.google.com/" r:id="rId1" roundtripDataSignature="AMtx7miI/aYolfZNCfd7hciFjfvwTk8TZg=="/>
    </ext>
  </extLst>
</comments>
</file>

<file path=xl/sharedStrings.xml><?xml version="1.0" encoding="utf-8"?>
<sst xmlns="http://schemas.openxmlformats.org/spreadsheetml/2006/main" count="21" uniqueCount="21">
  <si>
    <t>LEED Cost Estimation</t>
  </si>
  <si>
    <t>Name of the project</t>
  </si>
  <si>
    <t>My project</t>
  </si>
  <si>
    <t>Type of project</t>
  </si>
  <si>
    <t>Offices, schools, etc ...</t>
  </si>
  <si>
    <t>Location</t>
  </si>
  <si>
    <t>Thailand</t>
  </si>
  <si>
    <t>LEED version</t>
  </si>
  <si>
    <t>v4</t>
  </si>
  <si>
    <t>Rating System</t>
  </si>
  <si>
    <t>Gross area (excluding parking)</t>
  </si>
  <si>
    <t>m²</t>
  </si>
  <si>
    <t>Pre-certification (optional)</t>
  </si>
  <si>
    <t>LEED Cost</t>
  </si>
  <si>
    <t>Registration</t>
  </si>
  <si>
    <t>Pre-certification (by building)</t>
  </si>
  <si>
    <t>Certification method</t>
  </si>
  <si>
    <t>Total</t>
  </si>
  <si>
    <t>These LEED cost estimates are valid for 1 single building according to LEED criteria, pursuing v4 certification in Europe</t>
  </si>
  <si>
    <r>
      <rPr>
        <rFont val="Calibri"/>
        <color theme="1"/>
        <sz val="14.0"/>
      </rPr>
      <t xml:space="preserve">WHEN </t>
    </r>
    <r>
      <rPr>
        <rFont val="Calibri"/>
        <b/>
        <color theme="9"/>
        <sz val="14.0"/>
      </rPr>
      <t>SAVING</t>
    </r>
    <r>
      <rPr>
        <rFont val="Calibri"/>
        <color theme="1"/>
        <sz val="14.0"/>
      </rPr>
      <t xml:space="preserve"> THE </t>
    </r>
    <r>
      <rPr>
        <rFont val="Calibri"/>
        <b/>
        <color theme="9"/>
        <sz val="14.0"/>
      </rPr>
      <t>PLANET</t>
    </r>
    <r>
      <rPr>
        <rFont val="Calibri"/>
        <color theme="1"/>
        <sz val="14.0"/>
      </rPr>
      <t xml:space="preserve"> MAKES </t>
    </r>
    <r>
      <rPr>
        <rFont val="Calibri"/>
        <b/>
        <color theme="9"/>
        <sz val="14.0"/>
      </rPr>
      <t>BUSINESS</t>
    </r>
    <r>
      <rPr>
        <rFont val="Calibri"/>
        <color theme="1"/>
        <sz val="14.0"/>
      </rPr>
      <t xml:space="preserve"> SENSE</t>
    </r>
  </si>
  <si>
    <t>www.greendesignconsulting.com</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</si>
</sst>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_(* \(#,##0.00\);_(* &quot;-&quot;??_);_(@_)"/>
    <numFmt numFmtId="165" formatCode="_([$€-2]\ * #,##0.00_);_([$€-2]\ * \(#,##0.00\);_([$€-2]\ * &quot;-&quot;??_);_(@_)"/>
    <numFmt numFmtId="166" formatCode="_([$€-2]\ * #,##0_);_([$€-2]\ * \(#,##0\);_([$€-2]\ * &quot;-&quot;??_);_(@_)"/>
    <numFmt numFmtId="167" formatCode="_([$€-2]\ * #,##0.0_);_([$€-2]\ * \(#,##0.0\);_([$€-2]\ * &quot;-&quot;??_);_(@_)"/>
  </numFmts>
  <fonts count="13">
    <font>
      <sz val="11.0"/>
      <color theme="1"/>
      <name val="Arial"/>
    </font>
    <font>
      <sz val="18.0"/>
      <color theme="1"/>
      <name val="Calibri"/>
    </font>
    <font/>
    <font>
      <sz val="12.0"/>
      <color theme="1"/>
    </font>
    <font>
      <i/>
      <sz val="11.0"/>
      <color theme="1"/>
    </font>
    <font>
      <sz val="11.0"/>
      <color theme="1"/>
      <name val="Calibri"/>
    </font>
    <font>
      <sz val="12.0"/>
      <color theme="1"/>
      <name val="Calibri"/>
    </font>
    <font>
      <i/>
      <sz val="11.0"/>
      <color theme="1"/>
      <name val="Calibri"/>
    </font>
    <font>
      <b/>
      <sz val="16.0"/>
      <color rgb="FFFFFFFF"/>
      <name val="Calibri"/>
    </font>
    <font>
      <b/>
      <sz val="14.0"/>
      <color theme="1"/>
      <name val="Calibri"/>
    </font>
    <font>
      <b/>
      <sz val="12.0"/>
      <color theme="1"/>
      <name val="Calibri"/>
    </font>
    <font>
      <sz val="14.0"/>
      <color theme="1"/>
      <name val="Calibri"/>
    </font>
    <font>
      <u/>
      <sz val="11.0"/>
      <color theme="10"/>
    </font>
  </fonts>
  <fills count="4">
    <fill>
      <patternFill patternType="none"/>
    </fill>
    <fill>
      <patternFill patternType="lightGray"/>
    </fill>
    <fill>
      <patternFill patternType="solid">
        <fgColor theme="0"/>
        <bgColor theme="0"/>
      </patternFill>
    </fill>
    <fill>
      <patternFill patternType="solid">
        <fgColor theme="9"/>
        <bgColor theme="9"/>
      </patternFill>
    </fill>
  </fills>
  <borders count="17">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top/>
      <bottom/>
    </border>
    <border>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bottom/>
    </border>
    <border>
      <right style="thin">
        <color rgb="FF000000"/>
      </right>
      <top/>
      <bottom/>
    </border>
    <border>
      <top style="thin">
        <color rgb="FF000000"/>
      </top>
      <bottom style="thin">
        <color rgb="FF000000"/>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0" fontId="1" numFmtId="0" xfId="0" applyAlignment="1" applyBorder="1" applyFont="1">
      <alignment horizontal="center" readingOrder="0" vertical="center"/>
    </xf>
    <xf borderId="2" fillId="0" fontId="2" numFmtId="0" xfId="0" applyBorder="1" applyFont="1"/>
    <xf borderId="2" fillId="0" fontId="1" numFmtId="0" xfId="0" applyAlignment="1" applyBorder="1" applyFont="1">
      <alignment horizontal="center" vertical="center"/>
    </xf>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3" numFmtId="0" xfId="0" applyAlignment="1" applyBorder="1" applyFont="1">
      <alignment readingOrder="0"/>
    </xf>
    <xf borderId="0" fillId="0" fontId="4" numFmtId="0" xfId="0" applyAlignment="1" applyFont="1">
      <alignment readingOrder="0"/>
    </xf>
    <xf borderId="0" fillId="0" fontId="5" numFmtId="0" xfId="0" applyFont="1"/>
    <xf borderId="8" fillId="0" fontId="5" numFmtId="0" xfId="0" applyBorder="1" applyFont="1"/>
    <xf borderId="7" fillId="0" fontId="6" numFmtId="0" xfId="0" applyBorder="1" applyFont="1"/>
    <xf borderId="0" fillId="0" fontId="7" numFmtId="0" xfId="0" applyFont="1"/>
    <xf borderId="9" fillId="2" fontId="5" numFmtId="0" xfId="0" applyAlignment="1" applyBorder="1" applyFill="1" applyFont="1">
      <alignment horizontal="center"/>
    </xf>
    <xf borderId="10" fillId="0" fontId="2" numFmtId="0" xfId="0" applyBorder="1" applyFont="1"/>
    <xf borderId="11" fillId="0" fontId="2" numFmtId="0" xfId="0" applyBorder="1" applyFont="1"/>
    <xf borderId="12" fillId="2" fontId="5" numFmtId="164" xfId="0" applyAlignment="1" applyBorder="1" applyFont="1" applyNumberFormat="1">
      <alignment vertical="top"/>
    </xf>
    <xf borderId="13" fillId="0" fontId="2" numFmtId="0" xfId="0" applyBorder="1" applyFont="1"/>
    <xf borderId="0" fillId="0" fontId="5" numFmtId="164" xfId="0" applyFont="1" applyNumberFormat="1"/>
    <xf borderId="7" fillId="0" fontId="5" numFmtId="0" xfId="0" applyBorder="1" applyFont="1"/>
    <xf borderId="0" fillId="0" fontId="5" numFmtId="0" xfId="0" applyAlignment="1" applyFont="1">
      <alignment horizontal="center"/>
    </xf>
    <xf borderId="14" fillId="3" fontId="8" numFmtId="0" xfId="0" applyAlignment="1" applyBorder="1" applyFill="1" applyFont="1">
      <alignment horizontal="center" readingOrder="0"/>
    </xf>
    <xf borderId="15" fillId="0" fontId="2" numFmtId="0" xfId="0" applyBorder="1" applyFont="1"/>
    <xf borderId="0" fillId="0" fontId="5" numFmtId="165" xfId="0" applyFont="1" applyNumberFormat="1"/>
    <xf borderId="0" fillId="0" fontId="5" numFmtId="165" xfId="0" applyAlignment="1" applyFont="1" applyNumberFormat="1">
      <alignment horizontal="center"/>
    </xf>
    <xf borderId="7" fillId="0" fontId="3" numFmtId="0" xfId="0" applyAlignment="1" applyBorder="1" applyFont="1">
      <alignment horizontal="left" readingOrder="0"/>
    </xf>
    <xf borderId="0" fillId="0" fontId="6" numFmtId="166" xfId="0" applyAlignment="1" applyFont="1" applyNumberFormat="1">
      <alignment horizontal="center"/>
    </xf>
    <xf borderId="0" fillId="0" fontId="6" numFmtId="167" xfId="0" applyAlignment="1" applyFont="1" applyNumberFormat="1">
      <alignment horizontal="center"/>
    </xf>
    <xf borderId="7" fillId="0" fontId="7" numFmtId="0" xfId="0" applyAlignment="1" applyBorder="1" applyFont="1">
      <alignment horizontal="right"/>
    </xf>
    <xf borderId="0" fillId="0" fontId="5" numFmtId="165" xfId="0" applyAlignment="1" applyFont="1" applyNumberFormat="1">
      <alignment vertical="center"/>
    </xf>
    <xf borderId="0" fillId="0" fontId="5" numFmtId="165" xfId="0" applyAlignment="1" applyFont="1" applyNumberFormat="1">
      <alignment horizontal="center" vertical="center"/>
    </xf>
    <xf borderId="12" fillId="0" fontId="9" numFmtId="0" xfId="0" applyAlignment="1" applyBorder="1" applyFont="1">
      <alignment horizontal="center"/>
    </xf>
    <xf borderId="16" fillId="0" fontId="2" numFmtId="0" xfId="0" applyBorder="1" applyFont="1"/>
    <xf borderId="16" fillId="0" fontId="10" numFmtId="165" xfId="0" applyBorder="1" applyFont="1" applyNumberFormat="1"/>
    <xf borderId="16" fillId="0" fontId="10" numFmtId="165" xfId="0" applyAlignment="1" applyBorder="1" applyFont="1" applyNumberFormat="1">
      <alignment horizontal="center"/>
    </xf>
    <xf borderId="16" fillId="0" fontId="6" numFmtId="0" xfId="0" applyBorder="1" applyFont="1"/>
    <xf borderId="13" fillId="0" fontId="6" numFmtId="0" xfId="0" applyBorder="1" applyFont="1"/>
    <xf borderId="1" fillId="0" fontId="5" numFmtId="0" xfId="0" applyAlignment="1" applyBorder="1" applyFont="1">
      <alignment horizontal="left" readingOrder="0" shrinkToFit="0" vertical="top" wrapText="1"/>
    </xf>
    <xf borderId="7" fillId="0" fontId="2" numFmtId="0" xfId="0" applyBorder="1" applyFont="1"/>
    <xf borderId="8" fillId="0" fontId="2" numFmtId="0" xfId="0" applyBorder="1" applyFont="1"/>
    <xf borderId="0" fillId="0" fontId="11" numFmtId="0" xfId="0" applyAlignment="1" applyFont="1">
      <alignment horizontal="center"/>
    </xf>
    <xf borderId="0" fillId="0" fontId="12" numFmtId="0" xfId="0" applyAlignment="1" applyFont="1">
      <alignment horizontal="center"/>
    </xf>
  </cellXfs>
  <cellStyles count="1">
    <cellStyle xfId="0" name="Normal" builtinId="0"/>
  </cellStyles>
  <dxfs count="1">
    <dxf>
      <font/>
      <fill>
        <patternFill patternType="solid">
          <fgColor rgb="FF00CC00"/>
          <bgColor rgb="FF00CC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476250</xdr:colOff>
      <xdr:row>1</xdr:row>
      <xdr:rowOff>38100</xdr:rowOff>
    </xdr:from>
    <xdr:ext cx="1333500" cy="914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greendesignconsulting.com/"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25"/>
    <col customWidth="1" min="2" max="2" width="6.5"/>
    <col customWidth="1" min="3" max="3" width="2.75"/>
    <col customWidth="1" min="4" max="4" width="25.25"/>
    <col customWidth="1" min="5" max="5" width="7.0"/>
    <col customWidth="1" min="6" max="6" width="11.25"/>
    <col customWidth="1" min="7" max="7" width="12.0"/>
    <col customWidth="1" min="8" max="8" width="6.75"/>
    <col customWidth="1" min="9" max="26" width="7.63"/>
  </cols>
  <sheetData>
    <row r="1" ht="14.25" customHeight="1"/>
    <row r="2" ht="15.0" customHeight="1">
      <c r="D2" s="1" t="s">
        <v>0</v>
      </c>
      <c r="E2" s="2"/>
      <c r="F2" s="2"/>
      <c r="G2" s="3"/>
      <c r="H2" s="2"/>
      <c r="I2" s="4"/>
    </row>
    <row r="3" ht="63.0" customHeight="1">
      <c r="D3" s="5"/>
      <c r="E3" s="6"/>
      <c r="F3" s="6"/>
      <c r="G3" s="6"/>
      <c r="H3" s="6"/>
      <c r="I3" s="7"/>
    </row>
    <row r="4" ht="14.25" customHeight="1">
      <c r="D4" s="8" t="s">
        <v>1</v>
      </c>
      <c r="E4" s="9" t="s">
        <v>2</v>
      </c>
      <c r="F4" s="10"/>
      <c r="G4" s="10"/>
      <c r="H4" s="10"/>
      <c r="I4" s="11"/>
    </row>
    <row r="5" ht="14.25" customHeight="1">
      <c r="D5" s="8" t="s">
        <v>3</v>
      </c>
      <c r="E5" s="9" t="s">
        <v>4</v>
      </c>
      <c r="F5" s="10"/>
      <c r="G5" s="10"/>
      <c r="H5" s="10"/>
      <c r="I5" s="11"/>
    </row>
    <row r="6" ht="14.25" customHeight="1">
      <c r="D6" s="8" t="s">
        <v>5</v>
      </c>
      <c r="E6" s="9" t="s">
        <v>6</v>
      </c>
      <c r="F6" s="10"/>
      <c r="G6" s="10"/>
      <c r="H6" s="10"/>
      <c r="I6" s="11"/>
    </row>
    <row r="7" ht="14.25" customHeight="1">
      <c r="D7" s="12"/>
      <c r="E7" s="13"/>
      <c r="F7" s="10"/>
      <c r="G7" s="10"/>
      <c r="H7" s="10"/>
      <c r="I7" s="11"/>
    </row>
    <row r="8" ht="14.25" customHeight="1">
      <c r="D8" s="8" t="s">
        <v>7</v>
      </c>
      <c r="E8" s="10" t="s">
        <v>8</v>
      </c>
      <c r="F8" s="10"/>
      <c r="G8" s="10"/>
      <c r="H8" s="10"/>
      <c r="I8" s="11"/>
    </row>
    <row r="9" ht="14.25" customHeight="1">
      <c r="D9" s="8" t="s">
        <v>9</v>
      </c>
      <c r="E9" s="14"/>
      <c r="F9" s="15"/>
      <c r="G9" s="15"/>
      <c r="H9" s="16"/>
      <c r="I9" s="11"/>
    </row>
    <row r="10" ht="14.25" customHeight="1">
      <c r="D10" s="8" t="s">
        <v>10</v>
      </c>
      <c r="E10" s="17"/>
      <c r="F10" s="18"/>
      <c r="G10" s="10" t="s">
        <v>11</v>
      </c>
      <c r="H10" s="19"/>
      <c r="I10" s="11"/>
    </row>
    <row r="11" ht="14.25" customHeight="1">
      <c r="D11" s="8" t="s">
        <v>12</v>
      </c>
      <c r="E11" s="14"/>
      <c r="F11" s="16"/>
      <c r="G11" s="10"/>
      <c r="H11" s="10"/>
      <c r="I11" s="11"/>
    </row>
    <row r="12" ht="14.25" customHeight="1">
      <c r="D12" s="20"/>
      <c r="E12" s="21"/>
      <c r="F12" s="21"/>
      <c r="G12" s="21"/>
      <c r="H12" s="21"/>
      <c r="I12" s="11"/>
    </row>
    <row r="13" ht="14.25" customHeight="1">
      <c r="D13" s="22" t="s">
        <v>13</v>
      </c>
      <c r="E13" s="15"/>
      <c r="F13" s="15"/>
      <c r="G13" s="15"/>
      <c r="H13" s="15"/>
      <c r="I13" s="23"/>
    </row>
    <row r="14" ht="14.25" customHeight="1">
      <c r="D14" s="8" t="s">
        <v>14</v>
      </c>
      <c r="E14" s="10"/>
      <c r="F14" s="24">
        <v>1320.0</v>
      </c>
      <c r="G14" s="25">
        <f>IF(E9="Building in operation","",1320)</f>
        <v>1320</v>
      </c>
      <c r="H14" s="10"/>
      <c r="I14" s="11"/>
    </row>
    <row r="15" ht="14.25" customHeight="1">
      <c r="D15" s="8" t="s">
        <v>15</v>
      </c>
      <c r="E15" s="10"/>
      <c r="F15" s="24">
        <f>IF(E11="No",0,3520)</f>
        <v>3520</v>
      </c>
      <c r="G15" s="25">
        <f>IF(E9="Building in operation","",IF(E11="No",0,3520))</f>
        <v>3520</v>
      </c>
      <c r="H15" s="10"/>
      <c r="I15" s="11"/>
    </row>
    <row r="16" ht="14.25" customHeight="1">
      <c r="D16" s="26" t="s">
        <v>16</v>
      </c>
      <c r="E16" s="10"/>
      <c r="F16" s="27" t="str">
        <f>IF(E9="Building in operation","Existing","Separate")</f>
        <v>Separate</v>
      </c>
      <c r="G16" s="28" t="str">
        <f>IF(E9="Building in operation","","Combined")</f>
        <v>Combined</v>
      </c>
      <c r="H16" s="10"/>
      <c r="I16" s="11"/>
    </row>
    <row r="17" ht="14.25" customHeight="1">
      <c r="D17" s="29" t="str">
        <f>IF(E9="Bâtiment en exploitation","Revue &amp; analyse ","Design")</f>
        <v>Design</v>
      </c>
      <c r="E17" s="10"/>
      <c r="F17" s="30">
        <f>IF(E9="Building in operation",IF($E$10*10.7639&lt;250000,IF($E$10*10.7639*0.04048&gt;1980,$E$10*10.7639*0.04048,1980),IF($E$10*10.7639&lt;500000,IF($E$10*10.7639*0.03639&gt;10032,$E$10*10.7639*0.03639,10032),IF($E$10*10.7639&lt;750000,IF($E$10*10.7639*0.03168&gt;18480,$E$10*10.7639*0.03168,18480),$E$10*10.7639*0.02759))),IF($E$10*10.7639&lt;250000,IF($E$10*10.7639*0.0484&gt;2411.2,$E$10*10.7639*0.0484,2411.2),IF($E$10*10.7639&lt;500000,IF($E$10*10.7639*0.04664&gt;12108.8,$E$10*10.7639*0.04664,12108.8),IF($E$10*10.7639&lt;750000,IF($E$10*10.7639*0.04312&gt;23430,$E$10*10.7639*0.04312,23430),$E$10*10.7639*0.03872))))</f>
        <v>2411.2</v>
      </c>
      <c r="G17" s="31">
        <f>IF(E9="Building in operation","",IF($E$10*10.7639&lt;250000,IF($E$10*10.7639*0.05984&gt;3009.6,$E$10*10.7639*0.05984,3009.6),IF($E$10*10.7639&lt;500000,IF($E$10*10.7639*0.05808&gt;15048,$E$10*10.7639*0.05808,15048),IF($E$10*10.7639&lt;750000,IF($E$10*10.7639*0.0528&gt;29040,$E$10*10.7639*0.0528,29040),$E$10*10.7639*0.0475))))</f>
        <v>3009.6</v>
      </c>
      <c r="H17" s="10"/>
      <c r="I17" s="11"/>
    </row>
    <row r="18" ht="14.25" customHeight="1">
      <c r="D18" s="29" t="str">
        <f>IF(E9="Bâtiment en exploitation","","Construction")</f>
        <v>Construction</v>
      </c>
      <c r="E18" s="10"/>
      <c r="F18" s="30">
        <f>IF(E9="Building in operation","",IF($E$10*10.7639&lt;250000,IF($E$10*10.7639*0.01584&gt;800.8,$E$10*10.7639*0.01584,800.8),IF($E$10*10.7639&lt;500000,IF($E$10*10.7639*0.01584&gt;4034.8,$E$10*10.7639*0.01584,4034.8),IF($E$10*10.7639&lt;750000,IF($E$10*10.7639*0.01408&gt;7810,$E$10*10.7639*0.01408,7810),$E$10*10.7639*0.0132))))</f>
        <v>800.8</v>
      </c>
      <c r="H18" s="10"/>
      <c r="I18" s="11"/>
    </row>
    <row r="19" ht="14.25" customHeight="1">
      <c r="D19" s="32" t="s">
        <v>17</v>
      </c>
      <c r="E19" s="33"/>
      <c r="F19" s="34">
        <f>SUM(E14:F18)</f>
        <v>8052</v>
      </c>
      <c r="G19" s="35">
        <f>IF(E9="Building in operation","",SUM(G14:H18))</f>
        <v>7849.6</v>
      </c>
      <c r="H19" s="36"/>
      <c r="I19" s="37"/>
    </row>
    <row r="20" ht="14.25" customHeight="1">
      <c r="D20" s="10"/>
      <c r="E20" s="10"/>
      <c r="F20" s="10"/>
      <c r="G20" s="10"/>
      <c r="H20" s="10"/>
      <c r="I20" s="10"/>
    </row>
    <row r="21" ht="14.25" customHeight="1">
      <c r="D21" s="10"/>
      <c r="E21" s="10"/>
      <c r="F21" s="10"/>
      <c r="G21" s="10"/>
      <c r="H21" s="10"/>
      <c r="I21" s="10"/>
    </row>
    <row r="22" ht="14.25" customHeight="1">
      <c r="D22" s="38" t="s">
        <v>18</v>
      </c>
      <c r="E22" s="2"/>
      <c r="F22" s="2"/>
      <c r="G22" s="2"/>
      <c r="H22" s="2"/>
      <c r="I22" s="4"/>
    </row>
    <row r="23" ht="14.25" customHeight="1">
      <c r="D23" s="39"/>
      <c r="I23" s="40"/>
    </row>
    <row r="24" ht="14.25" customHeight="1">
      <c r="D24" s="39"/>
      <c r="I24" s="40"/>
    </row>
    <row r="25" ht="14.25" customHeight="1">
      <c r="D25" s="39"/>
      <c r="I25" s="40"/>
    </row>
    <row r="26" ht="14.25" customHeight="1">
      <c r="D26" s="39"/>
      <c r="I26" s="40"/>
    </row>
    <row r="27" ht="14.25" customHeight="1">
      <c r="D27" s="5"/>
      <c r="E27" s="6"/>
      <c r="F27" s="6"/>
      <c r="G27" s="6"/>
      <c r="H27" s="6"/>
      <c r="I27" s="7"/>
    </row>
    <row r="28" ht="14.25" customHeight="1">
      <c r="D28" s="10"/>
      <c r="E28" s="10"/>
      <c r="F28" s="10"/>
      <c r="G28" s="10"/>
      <c r="H28" s="10"/>
      <c r="I28" s="10"/>
    </row>
    <row r="29" ht="14.25" customHeight="1">
      <c r="D29" s="10"/>
      <c r="E29" s="10"/>
      <c r="F29" s="10"/>
      <c r="G29" s="10"/>
      <c r="H29" s="10"/>
      <c r="I29" s="10"/>
    </row>
    <row r="30" ht="14.25" customHeight="1">
      <c r="D30" s="41" t="s">
        <v>19</v>
      </c>
    </row>
    <row r="31" ht="14.25" customHeight="1">
      <c r="D31" s="42" t="s">
        <v>20</v>
      </c>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D19:E19"/>
    <mergeCell ref="D22:I27"/>
    <mergeCell ref="D30:I30"/>
    <mergeCell ref="D31:I31"/>
    <mergeCell ref="D2:F3"/>
    <mergeCell ref="G2:I3"/>
    <mergeCell ref="E9:H9"/>
    <mergeCell ref="E10:F10"/>
    <mergeCell ref="E11:F11"/>
    <mergeCell ref="D13:I13"/>
    <mergeCell ref="G17:G18"/>
  </mergeCells>
  <conditionalFormatting sqref="E9 E10:F11">
    <cfRule type="expression" dxfId="0" priority="1">
      <formula>$E9=""</formula>
    </cfRule>
  </conditionalFormatting>
  <dataValidations>
    <dataValidation type="list" allowBlank="1" showErrorMessage="1" sqref="E9">
      <formula1>"New Construction and Major Renovation,Building in operation"</formula1>
    </dataValidation>
    <dataValidation type="list" allowBlank="1" showErrorMessage="1" sqref="E11">
      <formula1>"No,Yes"</formula1>
    </dataValidation>
  </dataValidations>
  <hyperlinks>
    <hyperlink r:id="rId2" ref="D31"/>
  </hyperlinks>
  <printOptions/>
  <pageMargins bottom="0.75" footer="0.0" header="0.0" left="0.7" right="0.7" top="0.75"/>
  <pageSetup orientation="portrait"/>
  <drawing r:id="rId3"/>
  <legacy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2021-08-06T03:30:19Z</dcterms:created>
  <dc:creator>Ben Test</dc:creator>
</cp:coreProperties>
</file>